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O 02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<sst xmlns="http://schemas.openxmlformats.org/spreadsheetml/2006/main" count="372" uniqueCount="188">
  <si>
    <t xml:space="preserve">ASPE10</t>
  </si>
  <si>
    <t xml:space="preserve">Firma: AQUATHERM PROJECT</t>
  </si>
  <si>
    <t xml:space="preserve">3</t>
  </si>
  <si>
    <t xml:space="preserve">Soupis prací objektu</t>
  </si>
  <si>
    <t xml:space="preserve">S</t>
  </si>
  <si>
    <t xml:space="preserve">Stavba: </t>
  </si>
  <si>
    <t xml:space="preserve">42120</t>
  </si>
  <si>
    <t xml:space="preserve">Komunikace a inženýrské sítě Sovětice - jih</t>
  </si>
  <si>
    <t xml:space="preserve">SO 02</t>
  </si>
  <si>
    <t xml:space="preserve">0,00</t>
  </si>
  <si>
    <t xml:space="preserve">2</t>
  </si>
  <si>
    <t xml:space="preserve">O</t>
  </si>
  <si>
    <t xml:space="preserve">Výkaz výměr:</t>
  </si>
  <si>
    <t xml:space="preserve">Kanalizace jednotná včetně přípojek</t>
  </si>
  <si>
    <t xml:space="preserve">15,00</t>
  </si>
  <si>
    <t xml:space="preserve">Typ</t>
  </si>
  <si>
    <t xml:space="preserve">Poř. číslo</t>
  </si>
  <si>
    <t xml:space="preserve">Kód položky</t>
  </si>
  <si>
    <t xml:space="preserve">Varianta</t>
  </si>
  <si>
    <t xml:space="preserve">Název položky</t>
  </si>
  <si>
    <t xml:space="preserve">MJ</t>
  </si>
  <si>
    <t xml:space="preserve">Množství</t>
  </si>
  <si>
    <t xml:space="preserve">Jednotková cena</t>
  </si>
  <si>
    <t xml:space="preserve">21,00</t>
  </si>
  <si>
    <t xml:space="preserve">Jednotková</t>
  </si>
  <si>
    <t xml:space="preserve">Celkem</t>
  </si>
  <si>
    <t xml:space="preserve">0</t>
  </si>
  <si>
    <t xml:space="preserve">1</t>
  </si>
  <si>
    <t xml:space="preserve">4</t>
  </si>
  <si>
    <t xml:space="preserve">5</t>
  </si>
  <si>
    <t xml:space="preserve">6</t>
  </si>
  <si>
    <t xml:space="preserve">9</t>
  </si>
  <si>
    <t xml:space="preserve">10</t>
  </si>
  <si>
    <t xml:space="preserve">SD</t>
  </si>
  <si>
    <t xml:space="preserve">Všeobecné konstrukce a práce</t>
  </si>
  <si>
    <t xml:space="preserve">P</t>
  </si>
  <si>
    <t xml:space="preserve">014111</t>
  </si>
  <si>
    <t xml:space="preserve">POPLATKY ZA SKLÁDKU TYP S-IO (INERTNÍ ODPAD)</t>
  </si>
  <si>
    <t xml:space="preserve">M3</t>
  </si>
  <si>
    <t xml:space="preserve">PP</t>
  </si>
  <si>
    <t xml:space="preserve">trvalá skládka zhotovitele - beton, železobeton, cihly, žulové kostky</t>
  </si>
  <si>
    <t xml:space="preserve">VV</t>
  </si>
  <si>
    <t xml:space="preserve">odpad z bourání kanalizace, prostého betonu: 
pol. 96615: 3=3,000 [A] 
pol. 96926: 1,2*1024/2,5=491,520 [B] 
Celkem: A+B=494,520 [C]</t>
  </si>
  <si>
    <t xml:space="preserve">TS</t>
  </si>
  <si>
    <t xml:space="preserve">Položka obsahuje veškeré poplatky provozovateli skládky související s uložením odpadu na skládce.</t>
  </si>
  <si>
    <t xml:space="preserve">014121</t>
  </si>
  <si>
    <t xml:space="preserve">POPLATKY ZA SKLÁDKU TYP S-OO (OSTATNÍ ODPAD)</t>
  </si>
  <si>
    <t xml:space="preserve">trvalá skládka zhotovitele - zemina</t>
  </si>
  <si>
    <t xml:space="preserve">pol. 132738:  228,55=228,550 [A]</t>
  </si>
  <si>
    <t xml:space="preserve">zahrnuje veškeré poplatky provozovateli skládky související s uložením odpadu na skládce.</t>
  </si>
  <si>
    <t xml:space="preserve">Zemní práce</t>
  </si>
  <si>
    <t xml:space="preserve">11130</t>
  </si>
  <si>
    <t xml:space="preserve">SEJMUTÍ DRNU</t>
  </si>
  <si>
    <t xml:space="preserve">M2</t>
  </si>
  <si>
    <t xml:space="preserve">příprava ploch pro sejmutí ornice; včetně poplatku za skládku</t>
  </si>
  <si>
    <t xml:space="preserve">V plochách mimo komunikaci, odečteno ze situace: 
(9*2,2+2,28+2,5+3,02)*1,0=27,600 [A]</t>
  </si>
  <si>
    <t xml:space="preserve">včetně vodorovné dopravy  a uložení na skládku</t>
  </si>
  <si>
    <t xml:space="preserve">12110</t>
  </si>
  <si>
    <t xml:space="preserve">SEJMUTÍ ORNICE NEBO LESNÍ PŮDY</t>
  </si>
  <si>
    <t xml:space="preserve">sejmutí ornice v plochách mimo obslužné komunikace - odhad mocnosti 0,15 m, použije se zpět na ohumusování</t>
  </si>
  <si>
    <t xml:space="preserve">dle položky 11130: 
27,6*0,15=4,140 [A]</t>
  </si>
  <si>
    <t xml:space="preserve">položka zahrnuje sejmutí ornice bez ohledu na tloušťku vrstvy a její vodorovnou dopravu 
nezahrnuje uložení na trvalou skládku</t>
  </si>
  <si>
    <t xml:space="preserve">13273</t>
  </si>
  <si>
    <t xml:space="preserve">HLOUBENÍ RÝH ŠÍŘ DO 2M PAŽ I NEPAŽ TŘ. I</t>
  </si>
  <si>
    <t xml:space="preserve">výkopy rýh pro kanalizaci, vč.  rozšíření a prohl. pro šachty; vč. pažení zátažného 928,019 m2</t>
  </si>
  <si>
    <t xml:space="preserve">dle výkazu výkopu rýh - viz. příloha (listy 1-5): 
226,96+131,487+61,996+45,534+55,534=521,511 [A] 
rozšíření pro šachty: 
2,9*1,6*1,13=5,243 [B] 
2,4*1,1*(1,24+1,64+2,07+2,07+1,83)=23,364 [C] 
2,4*1,2*(1,35+1,31)=7,661 [D] 
prohloubení pro šachty: 
2,9*2,9*0,7=5,887 [E] 
2,4*2,4*0,3*7=12,096 [F] 
ponechat na stavbě na zpětný zásyp (odpočet odvezené zeminy dle pol.č.132738: 
-228,55=- 228,550 [G] 
Celkem: A+B+C+D+E+F+G=347,212 [H]</t>
  </si>
  <si>
    <t xml:space="preserve"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</si>
  <si>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 xml:space="preserve">132738</t>
  </si>
  <si>
    <t xml:space="preserve">HLOUBENÍ RÝH ŠÍŘ DO 2M PAŽ I NEPAŽ TŘ. I, ODVOZ DO 20KM</t>
  </si>
  <si>
    <t xml:space="preserve">výkopy rýh pro kanalizaci, vč.  rozšíření a prohl. pro šachty; vč. pažení zátažného 928,019 m2 - bez zeminy ponechané na stavbě na zpětný zásyp; odhad vzdálenosti - upřesnit podle zhotovitele</t>
  </si>
  <si>
    <t xml:space="preserve">dle výkazu výkopu rýh - viz. příloha (listy 1-5): 
226,96+131,487+61,996+45,534+55,534=521,511 [A] 
rozšíření pro šachty: 
2,9*1,6*1,13=5,243 [B] 
2,4*1,1*(1,24+1,64+2,07+2,07+1,83)=23,364 [C] 
2,4*1,2*(1,35+1,31)=7,661 [D] 
prohloubení pro šachty: 
2,9*2,9*0,7=5,887 [E] 
2,4*2,4*0,3*7=12,096 [F] 
ponechat na stavbě dle pol.č.17411: 
-347,21=- 347,210 [G] 
Celkem: A+B+C+D+E+F+G=228,552 [H]</t>
  </si>
  <si>
    <t xml:space="preserve">7</t>
  </si>
  <si>
    <t xml:space="preserve">17120</t>
  </si>
  <si>
    <t xml:space="preserve">ULOŽENÍ SYPANINY DO NÁSYPŮ A NA SKLÁDKY BEZ ZHUTNĚNÍ</t>
  </si>
  <si>
    <t xml:space="preserve"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</si>
  <si>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 xml:space="preserve">8</t>
  </si>
  <si>
    <t xml:space="preserve">17411</t>
  </si>
  <si>
    <t xml:space="preserve">ZÁSYP JAM A RÝH ZEMINOU SE ZHUTNĚNÍM</t>
  </si>
  <si>
    <t xml:space="preserve">zásyp výkopů pro kanalizaci - hlinito písčitá zemina se zhutněním (v případě nevhodnosti zeminy na zásyp - z nakupovaných materiálů)</t>
  </si>
  <si>
    <t xml:space="preserve">Výkop rýh celkem: 575,76=575,760 [A] 
Odpočet: 
podsypy potrubí a šachet: -36,09=-36,090 [B] 
obsypy vč.trub: -171,48=- 171,480 [C] 
desky pod šachty: -(1,58+0,4)=-1,980 [D] 
šachty DN 1000: -3,1416*1,2*1,2/4*(1,24+1,64+2,07+2,07+1,83+1,35+1,31+7*0,2)=-14,601 [E] 
šachta DN 1200: -3,1416*1,8*1,8/4*(1,13+0,6)=-4,402 [F] 
Celkem: A+B+C+D+E+F=347,207 [G]</t>
  </si>
  <si>
    <t xml:space="preserve"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</si>
  <si>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 xml:space="preserve">17581</t>
  </si>
  <si>
    <t xml:space="preserve">OBSYP POTRUBÍ A OBJEKTŮ Z NAKUPOVANÝCH MATERIÁLŮ</t>
  </si>
  <si>
    <t xml:space="preserve">štěrkopískový obsyp frakce 0-8 mm; vč. ztratného a zhutnění - 307,495 t</t>
  </si>
  <si>
    <t xml:space="preserve">dle PD: 
včetně trub: 
315: 107,29*1,3*0,615=85,778 [A] 
250: 57,91*1,20*0,550=38,221 [B] 
160: 103,22*1,0*0,46=47,481 [C] 
odpočet trub: 
-3,1416*0,315*0,315/4*107,29=-8,361 [D] 
-3,1416*0,25*0,25/4*57,91=-2,843 [E] 
-3,1416*0,16*0,16/4*103,22=-2,075 [F] 
Celkem: A+B+C+D+E+F=158,201 [G]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</si>
  <si>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</si>
  <si>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 xml:space="preserve">18232</t>
  </si>
  <si>
    <t xml:space="preserve">ROZPROSTŘENÍ ORNICE V ROVINĚ V TL DO 0,15M</t>
  </si>
  <si>
    <t xml:space="preserve">dle položky 11130: 
27,6=27,600 [A]</t>
  </si>
  <si>
    <t xml:space="preserve">položka zahrnuje: 
nutné přemístění ornice z dočasných skládek vzdálených do 50m 
rozprostření ornice v předepsané tloušťce v rovině a ve svahu do 1:5</t>
  </si>
  <si>
    <t xml:space="preserve">11</t>
  </si>
  <si>
    <t xml:space="preserve">18241</t>
  </si>
  <si>
    <t xml:space="preserve">ZALOŽENÍ TRÁVNÍKU RUČNÍM VÝSEVEM</t>
  </si>
  <si>
    <t xml:space="preserve">dle položky 18232: 
27,6=27,600 [A]</t>
  </si>
  <si>
    <t xml:space="preserve">Zahrnuje veškerý materiál, výrobky a polotovary, včetně mimostaveništní a vnitrostaveništní dopravy (rovněž přesuny), včetně naložení a složení, případně s uložením, první pokosení</t>
  </si>
  <si>
    <t xml:space="preserve">12</t>
  </si>
  <si>
    <t xml:space="preserve">18600</t>
  </si>
  <si>
    <t xml:space="preserve">ZALÉVÁNÍ VODOU</t>
  </si>
  <si>
    <t xml:space="preserve">zalití vodou 3x v celé ploše</t>
  </si>
  <si>
    <t xml:space="preserve">27,6*0,005*3=0,414 [A]</t>
  </si>
  <si>
    <t xml:space="preserve">položka zahrnuje veškerý materiál, výrobky a polotovary, včetně mimostaveništní a vnitrostaveništní dopravy (rovněž přesuny), včetně naložení a složení, případně s uložením</t>
  </si>
  <si>
    <t xml:space="preserve">Vodorovné konstrukce</t>
  </si>
  <si>
    <t xml:space="preserve">13</t>
  </si>
  <si>
    <t xml:space="preserve">451313</t>
  </si>
  <si>
    <t xml:space="preserve">PODKLADNÍ A VÝPLŇOVÉ VRSTVY Z PROSTÉHO BETONU C16/20</t>
  </si>
  <si>
    <t xml:space="preserve">desky pod šachty DN 1000</t>
  </si>
  <si>
    <t xml:space="preserve">1,5*1,5*0,1*7=1,575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</si>
  <si>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</si>
  <si>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 xml:space="preserve">14</t>
  </si>
  <si>
    <t xml:space="preserve">45131A</t>
  </si>
  <si>
    <t xml:space="preserve">PODKLADNÍ A VÝPLŇOVÉ VRSTVY Z PROSTÉHO BETONU C20/25</t>
  </si>
  <si>
    <t xml:space="preserve">deska pod šachtu DN 1200</t>
  </si>
  <si>
    <t xml:space="preserve">2*2*0,1=0,400 [A]</t>
  </si>
  <si>
    <t xml:space="preserve">15</t>
  </si>
  <si>
    <t xml:space="preserve">45157</t>
  </si>
  <si>
    <t xml:space="preserve">PODKLADNÍ A VÝPLŇOVÉ VRSTVY Z KAMENIVA TĚŽENÉHO</t>
  </si>
  <si>
    <t xml:space="preserve">pískový podsyp frakce 0-4 mm pod chráničku; štěrkopískový podsyp frakce 0-8 mm pod trouby a podklad šachet frakce 0-32 mm</t>
  </si>
  <si>
    <t xml:space="preserve">dle PD: 
podsyp trub a šachet: 
315: 107,29*1,3*0,1=13,948 [A] 
250: 57,91*1,20*0,1=6,949 [B] 
160: 103,22*1,0*0,1=10,322 [C] 
šachty:  
2,9*2,9*0,1=0,841 [D] 
2,4*2,4*0,1*7=4,032 [E] 
Celkem: A+B+C+D+E=36,092 [F]</t>
  </si>
  <si>
    <t xml:space="preserve">položka zahrnuje dodávku předepsaného kameniva, mimostaveništní a vnitrostaveništní dopravu a jeho uložení 
není-li v zadávací dokumentaci uvedeno jinak, jedná se o nakupovaný materiál</t>
  </si>
  <si>
    <t xml:space="preserve">Potrubí</t>
  </si>
  <si>
    <t xml:space="preserve">16</t>
  </si>
  <si>
    <t xml:space="preserve">87433A</t>
  </si>
  <si>
    <t xml:space="preserve">POTRUBÍ Z TRUB PLASTOVÝCH ODPADNÍCH DN DO 150MM</t>
  </si>
  <si>
    <t xml:space="preserve">M</t>
  </si>
  <si>
    <t xml:space="preserve">PVC Ultra-Solid dn 160 mm, SN 12 - 63,31 m, SN 16 - 39,91 m - vč. tvarovek, šachtových přechodek, montáže</t>
  </si>
  <si>
    <t xml:space="preserve">dle PD: 
103,22=103,220 [A]</t>
  </si>
  <si>
    <t xml:space="preserve"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</si>
  <si>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 xml:space="preserve">17</t>
  </si>
  <si>
    <t xml:space="preserve">87444A</t>
  </si>
  <si>
    <t xml:space="preserve">POTRUBÍ Z TRUB PLASTOVÝCH ODPADNÍCH DN DO 250MM</t>
  </si>
  <si>
    <t xml:space="preserve">PVC Ultra-Solid dn 160 mm, SN 12 - 23,06 m, SN 16 - 34,85 m - vč.šachtových přechodek, tvarovek, montáže</t>
  </si>
  <si>
    <t xml:space="preserve">dle PD: 
57,91=57,910 [A]</t>
  </si>
  <si>
    <t xml:space="preserve">18</t>
  </si>
  <si>
    <t xml:space="preserve">87445A</t>
  </si>
  <si>
    <t xml:space="preserve">POTRUBÍ Z TRUB PLAST ODPAD DN DO 300MM</t>
  </si>
  <si>
    <t xml:space="preserve">PVC Ultra-Solid dn 315 mm, SN 12 - 69,21 m, SN 16 - 38,08 m - vč. tvarovek, šachtových přechodek, montáže</t>
  </si>
  <si>
    <t xml:space="preserve">dle PD: 
107,29=107,290 [A]</t>
  </si>
  <si>
    <t xml:space="preserve">- položky pro zhotovení potrubí platí bez ohledu na sklon.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u ocelového potrubí opláštění dle dokumentace a nutné opravy opláštění při jeho poškození</t>
  </si>
  <si>
    <t xml:space="preserve">19</t>
  </si>
  <si>
    <t xml:space="preserve">891645A</t>
  </si>
  <si>
    <t xml:space="preserve">ZPĚTNÉ KLAPKY DN DO 300MM</t>
  </si>
  <si>
    <t xml:space="preserve">KUS</t>
  </si>
  <si>
    <t xml:space="preserve">zpětná klapka z nerezu DN 300 krátká verze dl. 400 mm do potrubí; včetně montáže</t>
  </si>
  <si>
    <t xml:space="preserve">dle PD: 
1=1,000 [A]</t>
  </si>
  <si>
    <t xml:space="preserve">- Položka zahrnuje kompletní montáž dle technologického předpisu, dodávku armatury, veškerou mimostaveništní a vnitrostaveništní dopravu.</t>
  </si>
  <si>
    <t xml:space="preserve">20</t>
  </si>
  <si>
    <t xml:space="preserve">894145</t>
  </si>
  <si>
    <t xml:space="preserve">ŠACHTY KANALIZAČNÍ Z BETON DÍLCŮ NA POTRUBÍ DN DO 300MM</t>
  </si>
  <si>
    <t xml:space="preserve">ve vozovkách poklopy samonivelační</t>
  </si>
  <si>
    <t xml:space="preserve">dle PD: 
7=7,000 [A]</t>
  </si>
  <si>
    <t xml:space="preserve">položka zahrnuje: 
- poklopy s rámem, mříže s rámem, stupadla, žebříky, stropy z bet. dílců a pod. 
- předepsané betonové skruže, prefabrikované nebo monolitické betonové dno a není-li uvedeno jinak i podkladní vrstvu (z kameniva nebo betonu).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</si>
  <si>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 xml:space="preserve">21</t>
  </si>
  <si>
    <t xml:space="preserve">89416</t>
  </si>
  <si>
    <t xml:space="preserve">ŠACHTY KANALIZAČ Z BETON DÍLCŮ NA POTRUBÍ DN DO 800MM</t>
  </si>
  <si>
    <t xml:space="preserve">šachty Šs1 DN 1200 s monolitickým dnem podle skutečnosti</t>
  </si>
  <si>
    <t xml:space="preserve"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</si>
  <si>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 xml:space="preserve">22</t>
  </si>
  <si>
    <t xml:space="preserve">89480N</t>
  </si>
  <si>
    <t xml:space="preserve">ŠACHTY KANALIZAČNÍ PLAST DN 400</t>
  </si>
  <si>
    <t xml:space="preserve">včetně montáže, ve vjezdech poklopy litinové D 400</t>
  </si>
  <si>
    <t xml:space="preserve">dle PD: 
12=12,000 [A]</t>
  </si>
  <si>
    <t xml:space="preserve">položka zahrnuje: 
- poklopy s rámem, mříže s rámem, stupadla, žebříky, stropy z bet. dílců a pod. 
- předepsané trouby, monolitické betonové dno a není-li uvedeno jinak i podkladní vrstvu (z kameniva nebo betonu) 
- výplň, těsnění a tmelení spár a spojů 
- očištění a ošetření úložných ploch 
- izolační nátěry proti zemní vlhkosti 
- předepsané podkladní konstrukce</t>
  </si>
  <si>
    <t xml:space="preserve">23</t>
  </si>
  <si>
    <t xml:space="preserve">899632</t>
  </si>
  <si>
    <t xml:space="preserve">ZKOUŠKA VODOTĚSNOSTI POTRUBÍ DN DO 150MM</t>
  </si>
  <si>
    <t xml:space="preserve"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</si>
  <si>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 xml:space="preserve">24</t>
  </si>
  <si>
    <t xml:space="preserve">899652</t>
  </si>
  <si>
    <t xml:space="preserve">ZKOUŠKA VODOTĚSNOSTI POTRUBÍ DN DO 300MM</t>
  </si>
  <si>
    <t xml:space="preserve">dle PD: dn315 + dn250 
107,29+57,91=165,200 [A]</t>
  </si>
  <si>
    <t xml:space="preserve">25</t>
  </si>
  <si>
    <t xml:space="preserve">89980</t>
  </si>
  <si>
    <t xml:space="preserve">TELEVIZNÍ PROHLÍDKA POTRUBÍ</t>
  </si>
  <si>
    <t xml:space="preserve">dle PD: 
103,22+57,91+107,29=268,420 [A]</t>
  </si>
  <si>
    <t xml:space="preserve">položka zahrnuje prohlídku potrubí televizní kamerou, záznam prohlídky na nosičích DVD a vyhotovení závěrečného písemného protokolu</t>
  </si>
  <si>
    <t xml:space="preserve">Ostatní konstrukce a práce</t>
  </si>
  <si>
    <t xml:space="preserve">26</t>
  </si>
  <si>
    <t xml:space="preserve">96615</t>
  </si>
  <si>
    <t xml:space="preserve">BOURÁNÍ KONSTRUKCÍ Z PROSTÉHO BETONU</t>
  </si>
  <si>
    <t xml:space="preserve">včetně odvozu, uložení</t>
  </si>
  <si>
    <t xml:space="preserve">odhad bourání ve výkopech pro kanalizaci: 
3=3,000 [A]</t>
  </si>
  <si>
    <t xml:space="preserve"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</si>
  <si>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 xml:space="preserve">27</t>
  </si>
  <si>
    <t xml:space="preserve">96926</t>
  </si>
  <si>
    <t xml:space="preserve">VYBOURÁNÍ POTRUBÍ DN DO 800MM KANALIZAČ</t>
  </si>
  <si>
    <t xml:space="preserve">Výřez stávající obecní kanalizace pro zřízení Šs1</t>
  </si>
  <si>
    <t xml:space="preserve">dle PD: 
1,2=1,200 [A]</t>
  </si>
  <si>
    <t xml:space="preserve"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</si>
</sst>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-* #,##0.00\ _K_č_-;\-* #,##0.00\ _K_č_-;_-* \-??\ _K_č_-;_-@_-"/>
    <numFmt numFmtId="166" formatCode="_-* #,##0\ _K_č_-;\-* #,##0\ _K_č_-;_-* &quot;- &quot;_K_č_-;_-@_-"/>
    <numFmt numFmtId="167" formatCode="_-* #,##0.00&quot; Kč&quot;_-;\-* #,##0.00&quot; Kč&quot;_-;_-* \-??&quot; Kč&quot;_-;_-@_-"/>
    <numFmt numFmtId="168" formatCode="_-* #,##0&quot; Kč&quot;_-;\-* #,##0&quot; Kč&quot;_-;_-* &quot;- Kč&quot;_-;_-@_-"/>
    <numFmt numFmtId="169" formatCode="0\ %"/>
    <numFmt numFmtId="170" formatCode="#,##0.00"/>
    <numFmt numFmtId="171" formatCode="#,##0.000"/>
  </numFmts>
  <fonts count="10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b val="true"/>
      <sz val="11"/>
      <name val="Arial"/>
      <family val="0"/>
      <charset val="1"/>
    </font>
    <font>
      <sz val="10"/>
      <color rgb="FFFFFFFF"/>
      <name val="Arial"/>
      <family val="0"/>
      <charset val="1"/>
    </font>
    <font>
      <b val="true"/>
      <sz val="10"/>
      <name val="Arial"/>
      <family val="0"/>
      <charset val="1"/>
    </font>
    <font>
      <i val="true"/>
      <sz val="10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CB441A"/>
        <bgColor rgb="FF993366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4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4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24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24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2" xfId="24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4" fillId="2" borderId="3" xfId="24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4" xfId="24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3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4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8" fillId="2" borderId="4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3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4" fillId="0" borderId="3" xfId="24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4" fillId="0" borderId="3" xfId="24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24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3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4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3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1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8" fillId="2" borderId="1" xfId="24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" xfId="20"/>
    <cellStyle name="Comma [0]" xfId="21"/>
    <cellStyle name="Currency" xfId="22"/>
    <cellStyle name="Currency [0]" xfId="23"/>
    <cellStyle name="Normal" xfId="24"/>
    <cellStyle name="Percent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B441A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571680</xdr:colOff>
      <xdr:row>0</xdr:row>
      <xdr:rowOff>9360</xdr:rowOff>
    </xdr:from>
    <xdr:to>
      <xdr:col>2</xdr:col>
      <xdr:colOff>495000</xdr:colOff>
      <xdr:row>1</xdr:row>
      <xdr:rowOff>317160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571680" y="9360"/>
          <a:ext cx="749880" cy="469440"/>
        </a:xfrm>
        <a:prstGeom prst="rect">
          <a:avLst/>
        </a:prstGeom>
        <a:ln w="936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2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B4" activeCellId="0" sqref="B4"/>
    </sheetView>
  </sheetViews>
  <sheetFormatPr defaultRowHeight="12.75" zeroHeight="false" outlineLevelRow="0" outlineLevelCol="0"/>
  <cols>
    <col collapsed="false" customWidth="true" hidden="true" outlineLevel="0" max="1" min="1" style="0" width="9.13"/>
    <col collapsed="false" customWidth="true" hidden="false" outlineLevel="0" max="2" min="2" style="0" width="11.72"/>
    <col collapsed="false" customWidth="true" hidden="false" outlineLevel="0" max="3" min="3" style="0" width="14.7"/>
    <col collapsed="false" customWidth="true" hidden="false" outlineLevel="0" max="4" min="4" style="0" width="9.71"/>
    <col collapsed="false" customWidth="true" hidden="false" outlineLevel="0" max="5" min="5" style="0" width="70.72"/>
    <col collapsed="false" customWidth="true" hidden="false" outlineLevel="0" max="6" min="6" style="0" width="11.72"/>
    <col collapsed="false" customWidth="true" hidden="false" outlineLevel="0" max="9" min="7" style="0" width="16.71"/>
    <col collapsed="false" customWidth="true" hidden="true" outlineLevel="0" max="13" min="10" style="0" width="9.13"/>
    <col collapsed="false" customWidth="true" hidden="false" outlineLevel="0" max="1019" min="14" style="0" width="9.13"/>
    <col collapsed="false" customWidth="false" hidden="false" outlineLevel="0" max="1025" min="1020" style="0" width="11.52"/>
  </cols>
  <sheetData>
    <row r="1" customFormat="false" ht="12.75" hidden="false" customHeight="true" outlineLevel="0" collapsed="false">
      <c r="A1" s="0" t="s">
        <v>0</v>
      </c>
      <c r="B1" s="1"/>
      <c r="C1" s="1"/>
      <c r="D1" s="1"/>
      <c r="E1" s="1" t="s">
        <v>1</v>
      </c>
      <c r="F1" s="1"/>
      <c r="G1" s="1"/>
      <c r="H1" s="1"/>
      <c r="I1" s="1"/>
      <c r="K1" s="0" t="s">
        <v>2</v>
      </c>
    </row>
    <row r="2" customFormat="false" ht="25" hidden="false" customHeight="true" outlineLevel="0" collapsed="false">
      <c r="B2" s="1"/>
      <c r="C2" s="1"/>
      <c r="D2" s="1"/>
      <c r="E2" s="2" t="s">
        <v>3</v>
      </c>
      <c r="F2" s="1"/>
      <c r="G2" s="1"/>
      <c r="H2" s="3"/>
      <c r="I2" s="3"/>
      <c r="J2" s="0" t="n">
        <f aca="false">0+J8+J17+J58+J71+J112</f>
        <v>0</v>
      </c>
      <c r="K2" s="0" t="s">
        <v>2</v>
      </c>
    </row>
    <row r="3" customFormat="false" ht="15" hidden="false" customHeight="true" outlineLevel="0" collapsed="false">
      <c r="A3" s="0" t="s">
        <v>4</v>
      </c>
      <c r="B3" s="4" t="s">
        <v>5</v>
      </c>
      <c r="C3" s="5" t="s">
        <v>6</v>
      </c>
      <c r="D3" s="5"/>
      <c r="E3" s="6" t="s">
        <v>7</v>
      </c>
      <c r="F3" s="1"/>
      <c r="G3" s="7"/>
      <c r="H3" s="8" t="s">
        <v>8</v>
      </c>
      <c r="I3" s="9" t="n">
        <f aca="false">0+I8+I17+I58+I71+I112</f>
        <v>0</v>
      </c>
      <c r="J3" s="0" t="s">
        <v>9</v>
      </c>
      <c r="K3" s="0" t="s">
        <v>10</v>
      </c>
    </row>
    <row r="4" customFormat="false" ht="15" hidden="false" customHeight="true" outlineLevel="0" collapsed="false">
      <c r="A4" s="0" t="s">
        <v>11</v>
      </c>
      <c r="B4" s="10" t="s">
        <v>12</v>
      </c>
      <c r="C4" s="11" t="s">
        <v>8</v>
      </c>
      <c r="D4" s="11"/>
      <c r="E4" s="12" t="s">
        <v>13</v>
      </c>
      <c r="F4" s="3"/>
      <c r="G4" s="3"/>
      <c r="H4" s="13"/>
      <c r="I4" s="13"/>
      <c r="J4" s="0" t="s">
        <v>14</v>
      </c>
      <c r="K4" s="0" t="s">
        <v>10</v>
      </c>
    </row>
    <row r="5" customFormat="false" ht="12.75" hidden="false" customHeight="true" outlineLevel="0" collapsed="false">
      <c r="A5" s="14" t="s">
        <v>15</v>
      </c>
      <c r="B5" s="14" t="s">
        <v>16</v>
      </c>
      <c r="C5" s="14" t="s">
        <v>17</v>
      </c>
      <c r="D5" s="14" t="s">
        <v>18</v>
      </c>
      <c r="E5" s="14" t="s">
        <v>19</v>
      </c>
      <c r="F5" s="14" t="s">
        <v>20</v>
      </c>
      <c r="G5" s="14" t="s">
        <v>21</v>
      </c>
      <c r="H5" s="14" t="s">
        <v>22</v>
      </c>
      <c r="I5" s="14"/>
      <c r="J5" s="0" t="s">
        <v>23</v>
      </c>
      <c r="K5" s="0" t="s">
        <v>10</v>
      </c>
    </row>
    <row r="6" customFormat="false" ht="12.75" hidden="false" customHeight="true" outlineLevel="0" collapsed="false">
      <c r="A6" s="14"/>
      <c r="B6" s="14"/>
      <c r="C6" s="14"/>
      <c r="D6" s="14"/>
      <c r="E6" s="14"/>
      <c r="F6" s="14"/>
      <c r="G6" s="14"/>
      <c r="H6" s="14" t="s">
        <v>24</v>
      </c>
      <c r="I6" s="14" t="s">
        <v>25</v>
      </c>
    </row>
    <row r="7" customFormat="false" ht="12.75" hidden="false" customHeight="true" outlineLevel="0" collapsed="false">
      <c r="A7" s="14" t="s">
        <v>26</v>
      </c>
      <c r="B7" s="14" t="s">
        <v>27</v>
      </c>
      <c r="C7" s="14" t="s">
        <v>10</v>
      </c>
      <c r="D7" s="14" t="s">
        <v>2</v>
      </c>
      <c r="E7" s="14" t="s">
        <v>28</v>
      </c>
      <c r="F7" s="14" t="s">
        <v>29</v>
      </c>
      <c r="G7" s="14" t="s">
        <v>30</v>
      </c>
      <c r="H7" s="14" t="s">
        <v>31</v>
      </c>
      <c r="I7" s="14" t="s">
        <v>32</v>
      </c>
    </row>
    <row r="8" customFormat="false" ht="12.75" hidden="false" customHeight="true" outlineLevel="0" collapsed="false">
      <c r="A8" s="13" t="s">
        <v>33</v>
      </c>
      <c r="B8" s="13"/>
      <c r="C8" s="15" t="s">
        <v>26</v>
      </c>
      <c r="D8" s="13"/>
      <c r="E8" s="16" t="s">
        <v>34</v>
      </c>
      <c r="F8" s="13"/>
      <c r="G8" s="13"/>
      <c r="H8" s="13"/>
      <c r="I8" s="17" t="n">
        <f aca="false">0+L8</f>
        <v>0</v>
      </c>
      <c r="J8" s="0" t="n">
        <f aca="false">0+M8</f>
        <v>0</v>
      </c>
      <c r="L8" s="0" t="n">
        <f aca="false">0+I9+I13</f>
        <v>0</v>
      </c>
      <c r="M8" s="0" t="n">
        <f aca="false">0+J9+J13</f>
        <v>0</v>
      </c>
    </row>
    <row r="9" customFormat="false" ht="12.8" hidden="false" customHeight="false" outlineLevel="0" collapsed="false">
      <c r="A9" s="18" t="s">
        <v>35</v>
      </c>
      <c r="B9" s="19" t="s">
        <v>27</v>
      </c>
      <c r="C9" s="19" t="s">
        <v>36</v>
      </c>
      <c r="D9" s="18"/>
      <c r="E9" s="20" t="s">
        <v>37</v>
      </c>
      <c r="F9" s="21" t="s">
        <v>38</v>
      </c>
      <c r="G9" s="22" t="n">
        <v>494.52</v>
      </c>
      <c r="H9" s="23" t="n">
        <v>0</v>
      </c>
      <c r="I9" s="23" t="n">
        <f aca="false">ROUND(ROUND(H9,2)*ROUND(G9,3),2)</f>
        <v>0</v>
      </c>
      <c r="J9" s="0" t="n">
        <f aca="false">(I9*21)/100</f>
        <v>0</v>
      </c>
      <c r="K9" s="0" t="s">
        <v>10</v>
      </c>
    </row>
    <row r="10" customFormat="false" ht="12.8" hidden="false" customHeight="false" outlineLevel="0" collapsed="false">
      <c r="A10" s="24" t="s">
        <v>39</v>
      </c>
      <c r="E10" s="25" t="s">
        <v>40</v>
      </c>
    </row>
    <row r="11" customFormat="false" ht="46.25" hidden="false" customHeight="false" outlineLevel="0" collapsed="false">
      <c r="A11" s="26" t="s">
        <v>41</v>
      </c>
      <c r="E11" s="27" t="s">
        <v>42</v>
      </c>
    </row>
    <row r="12" customFormat="false" ht="23.85" hidden="false" customHeight="false" outlineLevel="0" collapsed="false">
      <c r="A12" s="0" t="s">
        <v>43</v>
      </c>
      <c r="E12" s="25" t="s">
        <v>44</v>
      </c>
    </row>
    <row r="13" customFormat="false" ht="12.8" hidden="false" customHeight="false" outlineLevel="0" collapsed="false">
      <c r="A13" s="18" t="s">
        <v>35</v>
      </c>
      <c r="B13" s="19" t="s">
        <v>10</v>
      </c>
      <c r="C13" s="19" t="s">
        <v>45</v>
      </c>
      <c r="D13" s="18"/>
      <c r="E13" s="20" t="s">
        <v>46</v>
      </c>
      <c r="F13" s="21" t="s">
        <v>38</v>
      </c>
      <c r="G13" s="22" t="n">
        <v>228.55</v>
      </c>
      <c r="H13" s="23" t="n">
        <v>0</v>
      </c>
      <c r="I13" s="23" t="n">
        <f aca="false">ROUND(ROUND(H13,2)*ROUND(G13,3),2)</f>
        <v>0</v>
      </c>
      <c r="J13" s="0" t="n">
        <f aca="false">(I13*21)/100</f>
        <v>0</v>
      </c>
      <c r="K13" s="0" t="s">
        <v>10</v>
      </c>
    </row>
    <row r="14" customFormat="false" ht="12.8" hidden="false" customHeight="false" outlineLevel="0" collapsed="false">
      <c r="A14" s="24" t="s">
        <v>39</v>
      </c>
      <c r="E14" s="25" t="s">
        <v>47</v>
      </c>
    </row>
    <row r="15" customFormat="false" ht="12.8" hidden="false" customHeight="false" outlineLevel="0" collapsed="false">
      <c r="A15" s="26" t="s">
        <v>41</v>
      </c>
      <c r="E15" s="27" t="s">
        <v>48</v>
      </c>
    </row>
    <row r="16" customFormat="false" ht="23.85" hidden="false" customHeight="false" outlineLevel="0" collapsed="false">
      <c r="A16" s="0" t="s">
        <v>43</v>
      </c>
      <c r="E16" s="25" t="s">
        <v>49</v>
      </c>
    </row>
    <row r="17" customFormat="false" ht="12.75" hidden="false" customHeight="true" outlineLevel="0" collapsed="false">
      <c r="A17" s="3" t="s">
        <v>33</v>
      </c>
      <c r="B17" s="3"/>
      <c r="C17" s="28" t="s">
        <v>27</v>
      </c>
      <c r="D17" s="3"/>
      <c r="E17" s="16" t="s">
        <v>50</v>
      </c>
      <c r="F17" s="3"/>
      <c r="G17" s="3"/>
      <c r="H17" s="3"/>
      <c r="I17" s="29" t="n">
        <f aca="false">0+L17</f>
        <v>0</v>
      </c>
      <c r="J17" s="0" t="n">
        <f aca="false">0+M17</f>
        <v>0</v>
      </c>
      <c r="L17" s="0" t="n">
        <f aca="false">0+I18+I22+I26+I30+I34+I38+I42+I46+I50+I54</f>
        <v>0</v>
      </c>
      <c r="M17" s="0" t="n">
        <f aca="false">0+J18+J22+J26+J30+J34+J38+J42+J46+J50+J54</f>
        <v>0</v>
      </c>
    </row>
    <row r="18" customFormat="false" ht="12.8" hidden="false" customHeight="false" outlineLevel="0" collapsed="false">
      <c r="A18" s="18" t="s">
        <v>35</v>
      </c>
      <c r="B18" s="19" t="s">
        <v>2</v>
      </c>
      <c r="C18" s="19" t="s">
        <v>51</v>
      </c>
      <c r="D18" s="18"/>
      <c r="E18" s="20" t="s">
        <v>52</v>
      </c>
      <c r="F18" s="21" t="s">
        <v>53</v>
      </c>
      <c r="G18" s="22" t="n">
        <v>27.6</v>
      </c>
      <c r="H18" s="23" t="n">
        <v>0</v>
      </c>
      <c r="I18" s="23" t="n">
        <f aca="false">ROUND(ROUND(H18,2)*ROUND(G18,3),2)</f>
        <v>0</v>
      </c>
      <c r="J18" s="0" t="n">
        <f aca="false">(I18*21)/100</f>
        <v>0</v>
      </c>
      <c r="K18" s="0" t="s">
        <v>10</v>
      </c>
    </row>
    <row r="19" customFormat="false" ht="12.8" hidden="false" customHeight="false" outlineLevel="0" collapsed="false">
      <c r="A19" s="24" t="s">
        <v>39</v>
      </c>
      <c r="E19" s="25" t="s">
        <v>54</v>
      </c>
    </row>
    <row r="20" customFormat="false" ht="23.85" hidden="false" customHeight="false" outlineLevel="0" collapsed="false">
      <c r="A20" s="26" t="s">
        <v>41</v>
      </c>
      <c r="E20" s="27" t="s">
        <v>55</v>
      </c>
    </row>
    <row r="21" customFormat="false" ht="12.8" hidden="false" customHeight="false" outlineLevel="0" collapsed="false">
      <c r="A21" s="0" t="s">
        <v>43</v>
      </c>
      <c r="E21" s="25" t="s">
        <v>56</v>
      </c>
    </row>
    <row r="22" customFormat="false" ht="12.8" hidden="false" customHeight="false" outlineLevel="0" collapsed="false">
      <c r="A22" s="18" t="s">
        <v>35</v>
      </c>
      <c r="B22" s="19" t="s">
        <v>28</v>
      </c>
      <c r="C22" s="19" t="s">
        <v>57</v>
      </c>
      <c r="D22" s="18"/>
      <c r="E22" s="20" t="s">
        <v>58</v>
      </c>
      <c r="F22" s="21" t="s">
        <v>38</v>
      </c>
      <c r="G22" s="22" t="n">
        <v>4.14</v>
      </c>
      <c r="H22" s="23" t="n">
        <v>0</v>
      </c>
      <c r="I22" s="23" t="n">
        <f aca="false">ROUND(ROUND(H22,2)*ROUND(G22,3),2)</f>
        <v>0</v>
      </c>
      <c r="J22" s="0" t="n">
        <f aca="false">(I22*21)/100</f>
        <v>0</v>
      </c>
      <c r="K22" s="0" t="s">
        <v>10</v>
      </c>
    </row>
    <row r="23" customFormat="false" ht="23.85" hidden="false" customHeight="false" outlineLevel="0" collapsed="false">
      <c r="A23" s="24" t="s">
        <v>39</v>
      </c>
      <c r="E23" s="25" t="s">
        <v>59</v>
      </c>
    </row>
    <row r="24" customFormat="false" ht="23.85" hidden="false" customHeight="false" outlineLevel="0" collapsed="false">
      <c r="A24" s="26" t="s">
        <v>41</v>
      </c>
      <c r="E24" s="27" t="s">
        <v>60</v>
      </c>
    </row>
    <row r="25" customFormat="false" ht="35.05" hidden="false" customHeight="false" outlineLevel="0" collapsed="false">
      <c r="A25" s="0" t="s">
        <v>43</v>
      </c>
      <c r="E25" s="25" t="s">
        <v>61</v>
      </c>
    </row>
    <row r="26" customFormat="false" ht="12.8" hidden="false" customHeight="false" outlineLevel="0" collapsed="false">
      <c r="A26" s="18" t="s">
        <v>35</v>
      </c>
      <c r="B26" s="19" t="s">
        <v>29</v>
      </c>
      <c r="C26" s="19" t="s">
        <v>62</v>
      </c>
      <c r="D26" s="18"/>
      <c r="E26" s="20" t="s">
        <v>63</v>
      </c>
      <c r="F26" s="21" t="s">
        <v>38</v>
      </c>
      <c r="G26" s="22" t="n">
        <v>347.212</v>
      </c>
      <c r="H26" s="23" t="n">
        <v>0</v>
      </c>
      <c r="I26" s="23" t="n">
        <f aca="false">ROUND(ROUND(H26,2)*ROUND(G26,3),2)</f>
        <v>0</v>
      </c>
      <c r="J26" s="0" t="n">
        <f aca="false">(I26*0)/100</f>
        <v>0</v>
      </c>
      <c r="K26" s="0" t="s">
        <v>26</v>
      </c>
    </row>
    <row r="27" customFormat="false" ht="23.85" hidden="false" customHeight="false" outlineLevel="0" collapsed="false">
      <c r="A27" s="24" t="s">
        <v>39</v>
      </c>
      <c r="E27" s="25" t="s">
        <v>64</v>
      </c>
    </row>
    <row r="28" customFormat="false" ht="135.8" hidden="false" customHeight="false" outlineLevel="0" collapsed="false">
      <c r="A28" s="26" t="s">
        <v>41</v>
      </c>
      <c r="E28" s="27" t="s">
        <v>65</v>
      </c>
    </row>
    <row r="29" customFormat="false" ht="281.3" hidden="false" customHeight="false" outlineLevel="0" collapsed="false">
      <c r="A29" s="0" t="s">
        <v>43</v>
      </c>
      <c r="E29" s="25" t="s">
        <v>66</v>
      </c>
    </row>
    <row r="30" customFormat="false" ht="12.8" hidden="false" customHeight="false" outlineLevel="0" collapsed="false">
      <c r="A30" s="18" t="s">
        <v>35</v>
      </c>
      <c r="B30" s="19" t="s">
        <v>30</v>
      </c>
      <c r="C30" s="19" t="s">
        <v>67</v>
      </c>
      <c r="D30" s="18"/>
      <c r="E30" s="20" t="s">
        <v>68</v>
      </c>
      <c r="F30" s="21" t="s">
        <v>38</v>
      </c>
      <c r="G30" s="22" t="n">
        <v>228.552</v>
      </c>
      <c r="H30" s="23" t="n">
        <v>0</v>
      </c>
      <c r="I30" s="23" t="n">
        <f aca="false">ROUND(ROUND(H30,2)*ROUND(G30,3),2)</f>
        <v>0</v>
      </c>
      <c r="J30" s="0" t="n">
        <f aca="false">(I30*21)/100</f>
        <v>0</v>
      </c>
      <c r="K30" s="0" t="s">
        <v>10</v>
      </c>
    </row>
    <row r="31" customFormat="false" ht="35.05" hidden="false" customHeight="false" outlineLevel="0" collapsed="false">
      <c r="A31" s="24" t="s">
        <v>39</v>
      </c>
      <c r="E31" s="25" t="s">
        <v>69</v>
      </c>
    </row>
    <row r="32" customFormat="false" ht="135.8" hidden="false" customHeight="false" outlineLevel="0" collapsed="false">
      <c r="A32" s="26" t="s">
        <v>41</v>
      </c>
      <c r="E32" s="27" t="s">
        <v>70</v>
      </c>
    </row>
    <row r="33" customFormat="false" ht="281.3" hidden="false" customHeight="false" outlineLevel="0" collapsed="false">
      <c r="A33" s="0" t="s">
        <v>43</v>
      </c>
      <c r="E33" s="25" t="s">
        <v>66</v>
      </c>
    </row>
    <row r="34" customFormat="false" ht="12.8" hidden="false" customHeight="false" outlineLevel="0" collapsed="false">
      <c r="A34" s="18" t="s">
        <v>35</v>
      </c>
      <c r="B34" s="19" t="s">
        <v>71</v>
      </c>
      <c r="C34" s="19" t="s">
        <v>72</v>
      </c>
      <c r="D34" s="18"/>
      <c r="E34" s="20" t="s">
        <v>73</v>
      </c>
      <c r="F34" s="21" t="s">
        <v>38</v>
      </c>
      <c r="G34" s="22" t="n">
        <v>228.55</v>
      </c>
      <c r="H34" s="23" t="n">
        <v>0</v>
      </c>
      <c r="I34" s="23" t="n">
        <f aca="false">ROUND(ROUND(H34,2)*ROUND(G34,3),2)</f>
        <v>0</v>
      </c>
      <c r="J34" s="0" t="n">
        <f aca="false">(I34*0)/100</f>
        <v>0</v>
      </c>
      <c r="K34" s="0" t="s">
        <v>26</v>
      </c>
    </row>
    <row r="35" customFormat="false" ht="12.8" hidden="false" customHeight="false" outlineLevel="0" collapsed="false">
      <c r="A35" s="24" t="s">
        <v>39</v>
      </c>
      <c r="E35" s="25"/>
    </row>
    <row r="36" customFormat="false" ht="12.8" hidden="false" customHeight="false" outlineLevel="0" collapsed="false">
      <c r="A36" s="26" t="s">
        <v>41</v>
      </c>
      <c r="E36" s="27" t="s">
        <v>48</v>
      </c>
    </row>
    <row r="37" customFormat="false" ht="169.4" hidden="false" customHeight="false" outlineLevel="0" collapsed="false">
      <c r="A37" s="0" t="s">
        <v>43</v>
      </c>
      <c r="E37" s="25" t="s">
        <v>74</v>
      </c>
    </row>
    <row r="38" customFormat="false" ht="12.8" hidden="false" customHeight="false" outlineLevel="0" collapsed="false">
      <c r="A38" s="18" t="s">
        <v>35</v>
      </c>
      <c r="B38" s="19" t="s">
        <v>75</v>
      </c>
      <c r="C38" s="19" t="s">
        <v>76</v>
      </c>
      <c r="D38" s="18"/>
      <c r="E38" s="20" t="s">
        <v>77</v>
      </c>
      <c r="F38" s="21" t="s">
        <v>38</v>
      </c>
      <c r="G38" s="22" t="n">
        <v>347.207</v>
      </c>
      <c r="H38" s="23" t="n">
        <v>0</v>
      </c>
      <c r="I38" s="23" t="n">
        <f aca="false">ROUND(ROUND(H38,2)*ROUND(G38,3),2)</f>
        <v>0</v>
      </c>
      <c r="J38" s="0" t="n">
        <f aca="false">(I38*21)/100</f>
        <v>0</v>
      </c>
      <c r="K38" s="0" t="s">
        <v>10</v>
      </c>
    </row>
    <row r="39" customFormat="false" ht="23.85" hidden="false" customHeight="false" outlineLevel="0" collapsed="false">
      <c r="A39" s="24" t="s">
        <v>39</v>
      </c>
      <c r="E39" s="25" t="s">
        <v>78</v>
      </c>
    </row>
    <row r="40" customFormat="false" ht="102.2" hidden="false" customHeight="false" outlineLevel="0" collapsed="false">
      <c r="A40" s="26" t="s">
        <v>41</v>
      </c>
      <c r="E40" s="27" t="s">
        <v>79</v>
      </c>
    </row>
    <row r="41" customFormat="false" ht="202.95" hidden="false" customHeight="false" outlineLevel="0" collapsed="false">
      <c r="A41" s="0" t="s">
        <v>43</v>
      </c>
      <c r="E41" s="25" t="s">
        <v>80</v>
      </c>
    </row>
    <row r="42" customFormat="false" ht="12.8" hidden="false" customHeight="false" outlineLevel="0" collapsed="false">
      <c r="A42" s="18" t="s">
        <v>35</v>
      </c>
      <c r="B42" s="19" t="s">
        <v>31</v>
      </c>
      <c r="C42" s="19" t="s">
        <v>81</v>
      </c>
      <c r="D42" s="18"/>
      <c r="E42" s="20" t="s">
        <v>82</v>
      </c>
      <c r="F42" s="21" t="s">
        <v>38</v>
      </c>
      <c r="G42" s="22" t="n">
        <v>158.201</v>
      </c>
      <c r="H42" s="23" t="n">
        <v>0</v>
      </c>
      <c r="I42" s="23" t="n">
        <f aca="false">ROUND(ROUND(H42,2)*ROUND(G42,3),2)</f>
        <v>0</v>
      </c>
      <c r="J42" s="0" t="n">
        <f aca="false">(I42*0)/100</f>
        <v>0</v>
      </c>
      <c r="K42" s="0" t="s">
        <v>26</v>
      </c>
    </row>
    <row r="43" customFormat="false" ht="12.8" hidden="false" customHeight="false" outlineLevel="0" collapsed="false">
      <c r="A43" s="24" t="s">
        <v>39</v>
      </c>
      <c r="E43" s="25" t="s">
        <v>83</v>
      </c>
    </row>
    <row r="44" customFormat="false" ht="113.4" hidden="false" customHeight="false" outlineLevel="0" collapsed="false">
      <c r="A44" s="26" t="s">
        <v>41</v>
      </c>
      <c r="E44" s="27" t="s">
        <v>84</v>
      </c>
    </row>
    <row r="45" customFormat="false" ht="258.95" hidden="false" customHeight="false" outlineLevel="0" collapsed="false">
      <c r="A45" s="0" t="s">
        <v>43</v>
      </c>
      <c r="E45" s="25" t="s">
        <v>85</v>
      </c>
    </row>
    <row r="46" customFormat="false" ht="12.8" hidden="false" customHeight="false" outlineLevel="0" collapsed="false">
      <c r="A46" s="18" t="s">
        <v>35</v>
      </c>
      <c r="B46" s="19" t="s">
        <v>32</v>
      </c>
      <c r="C46" s="19" t="s">
        <v>86</v>
      </c>
      <c r="D46" s="18"/>
      <c r="E46" s="20" t="s">
        <v>87</v>
      </c>
      <c r="F46" s="21" t="s">
        <v>53</v>
      </c>
      <c r="G46" s="22" t="n">
        <v>27.6</v>
      </c>
      <c r="H46" s="23" t="n">
        <v>0</v>
      </c>
      <c r="I46" s="23" t="n">
        <f aca="false">ROUND(ROUND(H46,2)*ROUND(G46,3),2)</f>
        <v>0</v>
      </c>
      <c r="J46" s="0" t="n">
        <f aca="false">(I46*21)/100</f>
        <v>0</v>
      </c>
      <c r="K46" s="0" t="s">
        <v>10</v>
      </c>
    </row>
    <row r="47" customFormat="false" ht="12.8" hidden="false" customHeight="false" outlineLevel="0" collapsed="false">
      <c r="A47" s="24" t="s">
        <v>39</v>
      </c>
      <c r="E47" s="25"/>
    </row>
    <row r="48" customFormat="false" ht="23.85" hidden="false" customHeight="false" outlineLevel="0" collapsed="false">
      <c r="A48" s="26" t="s">
        <v>41</v>
      </c>
      <c r="E48" s="27" t="s">
        <v>88</v>
      </c>
    </row>
    <row r="49" customFormat="false" ht="35.05" hidden="false" customHeight="false" outlineLevel="0" collapsed="false">
      <c r="A49" s="0" t="s">
        <v>43</v>
      </c>
      <c r="E49" s="25" t="s">
        <v>89</v>
      </c>
    </row>
    <row r="50" customFormat="false" ht="12.8" hidden="false" customHeight="false" outlineLevel="0" collapsed="false">
      <c r="A50" s="18" t="s">
        <v>35</v>
      </c>
      <c r="B50" s="19" t="s">
        <v>90</v>
      </c>
      <c r="C50" s="19" t="s">
        <v>91</v>
      </c>
      <c r="D50" s="18"/>
      <c r="E50" s="20" t="s">
        <v>92</v>
      </c>
      <c r="F50" s="21" t="s">
        <v>53</v>
      </c>
      <c r="G50" s="22" t="n">
        <v>27.6</v>
      </c>
      <c r="H50" s="23" t="n">
        <v>0</v>
      </c>
      <c r="I50" s="23" t="n">
        <f aca="false">ROUND(ROUND(H50,2)*ROUND(G50,3),2)</f>
        <v>0</v>
      </c>
      <c r="J50" s="0" t="n">
        <f aca="false">(I50*21)/100</f>
        <v>0</v>
      </c>
      <c r="K50" s="0" t="s">
        <v>10</v>
      </c>
    </row>
    <row r="51" customFormat="false" ht="12.8" hidden="false" customHeight="false" outlineLevel="0" collapsed="false">
      <c r="A51" s="24" t="s">
        <v>39</v>
      </c>
      <c r="E51" s="25"/>
    </row>
    <row r="52" customFormat="false" ht="23.85" hidden="false" customHeight="false" outlineLevel="0" collapsed="false">
      <c r="A52" s="26" t="s">
        <v>41</v>
      </c>
      <c r="E52" s="27" t="s">
        <v>93</v>
      </c>
    </row>
    <row r="53" customFormat="false" ht="35.05" hidden="false" customHeight="false" outlineLevel="0" collapsed="false">
      <c r="A53" s="0" t="s">
        <v>43</v>
      </c>
      <c r="E53" s="25" t="s">
        <v>94</v>
      </c>
    </row>
    <row r="54" customFormat="false" ht="12.8" hidden="false" customHeight="false" outlineLevel="0" collapsed="false">
      <c r="A54" s="18" t="s">
        <v>35</v>
      </c>
      <c r="B54" s="19" t="s">
        <v>95</v>
      </c>
      <c r="C54" s="19" t="s">
        <v>96</v>
      </c>
      <c r="D54" s="18"/>
      <c r="E54" s="20" t="s">
        <v>97</v>
      </c>
      <c r="F54" s="21" t="s">
        <v>38</v>
      </c>
      <c r="G54" s="22" t="n">
        <v>0.414</v>
      </c>
      <c r="H54" s="23" t="n">
        <v>0</v>
      </c>
      <c r="I54" s="23" t="n">
        <f aca="false">ROUND(ROUND(H54,2)*ROUND(G54,3),2)</f>
        <v>0</v>
      </c>
      <c r="J54" s="0" t="n">
        <f aca="false">(I54*0)/100</f>
        <v>0</v>
      </c>
      <c r="K54" s="0" t="s">
        <v>26</v>
      </c>
    </row>
    <row r="55" customFormat="false" ht="12.8" hidden="false" customHeight="false" outlineLevel="0" collapsed="false">
      <c r="A55" s="24" t="s">
        <v>39</v>
      </c>
      <c r="E55" s="25" t="s">
        <v>98</v>
      </c>
    </row>
    <row r="56" customFormat="false" ht="12.8" hidden="false" customHeight="false" outlineLevel="0" collapsed="false">
      <c r="A56" s="26" t="s">
        <v>41</v>
      </c>
      <c r="E56" s="27" t="s">
        <v>99</v>
      </c>
    </row>
    <row r="57" customFormat="false" ht="35.05" hidden="false" customHeight="false" outlineLevel="0" collapsed="false">
      <c r="A57" s="0" t="s">
        <v>43</v>
      </c>
      <c r="E57" s="25" t="s">
        <v>100</v>
      </c>
    </row>
    <row r="58" customFormat="false" ht="12.75" hidden="false" customHeight="true" outlineLevel="0" collapsed="false">
      <c r="A58" s="3" t="s">
        <v>33</v>
      </c>
      <c r="B58" s="3"/>
      <c r="C58" s="28" t="s">
        <v>28</v>
      </c>
      <c r="D58" s="3"/>
      <c r="E58" s="16" t="s">
        <v>101</v>
      </c>
      <c r="F58" s="3"/>
      <c r="G58" s="3"/>
      <c r="H58" s="3"/>
      <c r="I58" s="29" t="n">
        <f aca="false">0+L58</f>
        <v>0</v>
      </c>
      <c r="J58" s="0" t="n">
        <f aca="false">0+M58</f>
        <v>0</v>
      </c>
      <c r="L58" s="0" t="n">
        <f aca="false">0+I59+I63+I67</f>
        <v>0</v>
      </c>
      <c r="M58" s="0" t="n">
        <f aca="false">0+J59+J63+J67</f>
        <v>0</v>
      </c>
    </row>
    <row r="59" customFormat="false" ht="12.8" hidden="false" customHeight="false" outlineLevel="0" collapsed="false">
      <c r="A59" s="18" t="s">
        <v>35</v>
      </c>
      <c r="B59" s="19" t="s">
        <v>102</v>
      </c>
      <c r="C59" s="19" t="s">
        <v>103</v>
      </c>
      <c r="D59" s="18"/>
      <c r="E59" s="20" t="s">
        <v>104</v>
      </c>
      <c r="F59" s="21" t="s">
        <v>38</v>
      </c>
      <c r="G59" s="22" t="n">
        <v>1.575</v>
      </c>
      <c r="H59" s="23" t="n">
        <v>0</v>
      </c>
      <c r="I59" s="23" t="n">
        <f aca="false">ROUND(ROUND(H59,2)*ROUND(G59,3),2)</f>
        <v>0</v>
      </c>
      <c r="J59" s="0" t="n">
        <f aca="false">(I59*0)/100</f>
        <v>0</v>
      </c>
      <c r="K59" s="0" t="s">
        <v>26</v>
      </c>
    </row>
    <row r="60" customFormat="false" ht="12.8" hidden="false" customHeight="false" outlineLevel="0" collapsed="false">
      <c r="A60" s="24" t="s">
        <v>39</v>
      </c>
      <c r="E60" s="25" t="s">
        <v>105</v>
      </c>
    </row>
    <row r="61" customFormat="false" ht="12.8" hidden="false" customHeight="false" outlineLevel="0" collapsed="false">
      <c r="A61" s="26" t="s">
        <v>41</v>
      </c>
      <c r="E61" s="27" t="s">
        <v>106</v>
      </c>
    </row>
    <row r="62" customFormat="false" ht="314.9" hidden="false" customHeight="false" outlineLevel="0" collapsed="false">
      <c r="A62" s="0" t="s">
        <v>43</v>
      </c>
      <c r="E62" s="25" t="s">
        <v>107</v>
      </c>
    </row>
    <row r="63" customFormat="false" ht="12.8" hidden="false" customHeight="false" outlineLevel="0" collapsed="false">
      <c r="A63" s="18" t="s">
        <v>35</v>
      </c>
      <c r="B63" s="19" t="s">
        <v>108</v>
      </c>
      <c r="C63" s="19" t="s">
        <v>109</v>
      </c>
      <c r="D63" s="18"/>
      <c r="E63" s="20" t="s">
        <v>110</v>
      </c>
      <c r="F63" s="21" t="s">
        <v>38</v>
      </c>
      <c r="G63" s="22" t="n">
        <v>0.4</v>
      </c>
      <c r="H63" s="23" t="n">
        <v>0</v>
      </c>
      <c r="I63" s="23" t="n">
        <f aca="false">ROUND(ROUND(H63,2)*ROUND(G63,3),2)</f>
        <v>0</v>
      </c>
      <c r="J63" s="0" t="n">
        <f aca="false">(I63*21)/100</f>
        <v>0</v>
      </c>
      <c r="K63" s="0" t="s">
        <v>10</v>
      </c>
    </row>
    <row r="64" customFormat="false" ht="12.8" hidden="false" customHeight="false" outlineLevel="0" collapsed="false">
      <c r="A64" s="24" t="s">
        <v>39</v>
      </c>
      <c r="E64" s="25" t="s">
        <v>111</v>
      </c>
    </row>
    <row r="65" customFormat="false" ht="12.8" hidden="false" customHeight="false" outlineLevel="0" collapsed="false">
      <c r="A65" s="26" t="s">
        <v>41</v>
      </c>
      <c r="E65" s="27" t="s">
        <v>112</v>
      </c>
    </row>
    <row r="66" customFormat="false" ht="314.9" hidden="false" customHeight="false" outlineLevel="0" collapsed="false">
      <c r="A66" s="0" t="s">
        <v>43</v>
      </c>
      <c r="E66" s="25" t="s">
        <v>107</v>
      </c>
    </row>
    <row r="67" customFormat="false" ht="12.8" hidden="false" customHeight="false" outlineLevel="0" collapsed="false">
      <c r="A67" s="18" t="s">
        <v>35</v>
      </c>
      <c r="B67" s="19" t="s">
        <v>113</v>
      </c>
      <c r="C67" s="19" t="s">
        <v>114</v>
      </c>
      <c r="D67" s="18"/>
      <c r="E67" s="20" t="s">
        <v>115</v>
      </c>
      <c r="F67" s="21" t="s">
        <v>38</v>
      </c>
      <c r="G67" s="22" t="n">
        <v>36.092</v>
      </c>
      <c r="H67" s="23" t="n">
        <v>0</v>
      </c>
      <c r="I67" s="23" t="n">
        <f aca="false">ROUND(ROUND(H67,2)*ROUND(G67,3),2)</f>
        <v>0</v>
      </c>
      <c r="J67" s="0" t="n">
        <f aca="false">(I67*0)/100</f>
        <v>0</v>
      </c>
      <c r="K67" s="0" t="s">
        <v>26</v>
      </c>
    </row>
    <row r="68" customFormat="false" ht="23.85" hidden="false" customHeight="false" outlineLevel="0" collapsed="false">
      <c r="A68" s="24" t="s">
        <v>39</v>
      </c>
      <c r="E68" s="25" t="s">
        <v>116</v>
      </c>
    </row>
    <row r="69" customFormat="false" ht="102.2" hidden="false" customHeight="false" outlineLevel="0" collapsed="false">
      <c r="A69" s="26" t="s">
        <v>41</v>
      </c>
      <c r="E69" s="27" t="s">
        <v>117</v>
      </c>
    </row>
    <row r="70" customFormat="false" ht="35.05" hidden="false" customHeight="false" outlineLevel="0" collapsed="false">
      <c r="A70" s="0" t="s">
        <v>43</v>
      </c>
      <c r="E70" s="25" t="s">
        <v>118</v>
      </c>
    </row>
    <row r="71" customFormat="false" ht="12.75" hidden="false" customHeight="true" outlineLevel="0" collapsed="false">
      <c r="A71" s="3" t="s">
        <v>33</v>
      </c>
      <c r="B71" s="3"/>
      <c r="C71" s="28" t="s">
        <v>75</v>
      </c>
      <c r="D71" s="3"/>
      <c r="E71" s="16" t="s">
        <v>119</v>
      </c>
      <c r="F71" s="3"/>
      <c r="G71" s="3"/>
      <c r="H71" s="3"/>
      <c r="I71" s="29" t="n">
        <f aca="false">0+L71</f>
        <v>0</v>
      </c>
      <c r="J71" s="0" t="n">
        <f aca="false">0+M71</f>
        <v>0</v>
      </c>
      <c r="L71" s="0" t="n">
        <f aca="false">0+I72+I76+I80+I84+I88+I92+I96+I100+I104+I108</f>
        <v>0</v>
      </c>
      <c r="M71" s="0" t="n">
        <f aca="false">0+J72+J76+J80+J84+J88+J92+J96+J100+J104+J108</f>
        <v>0</v>
      </c>
    </row>
    <row r="72" customFormat="false" ht="12.8" hidden="false" customHeight="false" outlineLevel="0" collapsed="false">
      <c r="A72" s="18" t="s">
        <v>35</v>
      </c>
      <c r="B72" s="19" t="s">
        <v>120</v>
      </c>
      <c r="C72" s="19" t="s">
        <v>121</v>
      </c>
      <c r="D72" s="18"/>
      <c r="E72" s="20" t="s">
        <v>122</v>
      </c>
      <c r="F72" s="21" t="s">
        <v>123</v>
      </c>
      <c r="G72" s="22" t="n">
        <v>103.22</v>
      </c>
      <c r="H72" s="23" t="n">
        <v>0</v>
      </c>
      <c r="I72" s="23" t="n">
        <f aca="false">ROUND(ROUND(H72,2)*ROUND(G72,3),2)</f>
        <v>0</v>
      </c>
      <c r="J72" s="0" t="n">
        <f aca="false">(I72*21)/100</f>
        <v>0</v>
      </c>
      <c r="K72" s="0" t="s">
        <v>10</v>
      </c>
    </row>
    <row r="73" customFormat="false" ht="23.85" hidden="false" customHeight="false" outlineLevel="0" collapsed="false">
      <c r="A73" s="24" t="s">
        <v>39</v>
      </c>
      <c r="E73" s="25" t="s">
        <v>124</v>
      </c>
    </row>
    <row r="74" customFormat="false" ht="23.85" hidden="false" customHeight="false" outlineLevel="0" collapsed="false">
      <c r="A74" s="26" t="s">
        <v>41</v>
      </c>
      <c r="E74" s="27" t="s">
        <v>125</v>
      </c>
    </row>
    <row r="75" customFormat="false" ht="225.35" hidden="false" customHeight="false" outlineLevel="0" collapsed="false">
      <c r="A75" s="0" t="s">
        <v>43</v>
      </c>
      <c r="E75" s="25" t="s">
        <v>126</v>
      </c>
    </row>
    <row r="76" customFormat="false" ht="12.8" hidden="false" customHeight="false" outlineLevel="0" collapsed="false">
      <c r="A76" s="18" t="s">
        <v>35</v>
      </c>
      <c r="B76" s="19" t="s">
        <v>127</v>
      </c>
      <c r="C76" s="19" t="s">
        <v>128</v>
      </c>
      <c r="D76" s="18"/>
      <c r="E76" s="20" t="s">
        <v>129</v>
      </c>
      <c r="F76" s="21" t="s">
        <v>123</v>
      </c>
      <c r="G76" s="22" t="n">
        <v>57.91</v>
      </c>
      <c r="H76" s="23" t="n">
        <v>0</v>
      </c>
      <c r="I76" s="23" t="n">
        <f aca="false">ROUND(ROUND(H76,2)*ROUND(G76,3),2)</f>
        <v>0</v>
      </c>
      <c r="J76" s="0" t="n">
        <f aca="false">(I76*21)/100</f>
        <v>0</v>
      </c>
      <c r="K76" s="0" t="s">
        <v>10</v>
      </c>
    </row>
    <row r="77" customFormat="false" ht="23.85" hidden="false" customHeight="false" outlineLevel="0" collapsed="false">
      <c r="A77" s="24" t="s">
        <v>39</v>
      </c>
      <c r="E77" s="25" t="s">
        <v>130</v>
      </c>
    </row>
    <row r="78" customFormat="false" ht="23.85" hidden="false" customHeight="false" outlineLevel="0" collapsed="false">
      <c r="A78" s="26" t="s">
        <v>41</v>
      </c>
      <c r="E78" s="27" t="s">
        <v>131</v>
      </c>
    </row>
    <row r="79" customFormat="false" ht="225.35" hidden="false" customHeight="false" outlineLevel="0" collapsed="false">
      <c r="A79" s="0" t="s">
        <v>43</v>
      </c>
      <c r="E79" s="25" t="s">
        <v>126</v>
      </c>
    </row>
    <row r="80" customFormat="false" ht="12.8" hidden="false" customHeight="false" outlineLevel="0" collapsed="false">
      <c r="A80" s="18" t="s">
        <v>35</v>
      </c>
      <c r="B80" s="19" t="s">
        <v>132</v>
      </c>
      <c r="C80" s="19" t="s">
        <v>133</v>
      </c>
      <c r="D80" s="18"/>
      <c r="E80" s="20" t="s">
        <v>134</v>
      </c>
      <c r="F80" s="21" t="s">
        <v>123</v>
      </c>
      <c r="G80" s="22" t="n">
        <v>107.29</v>
      </c>
      <c r="H80" s="23" t="n">
        <v>0</v>
      </c>
      <c r="I80" s="23" t="n">
        <f aca="false">ROUND(ROUND(H80,2)*ROUND(G80,3),2)</f>
        <v>0</v>
      </c>
      <c r="J80" s="0" t="n">
        <f aca="false">(I80*21)/100</f>
        <v>0</v>
      </c>
      <c r="K80" s="0" t="s">
        <v>10</v>
      </c>
    </row>
    <row r="81" customFormat="false" ht="23.85" hidden="false" customHeight="false" outlineLevel="0" collapsed="false">
      <c r="A81" s="24" t="s">
        <v>39</v>
      </c>
      <c r="E81" s="25" t="s">
        <v>135</v>
      </c>
    </row>
    <row r="82" customFormat="false" ht="23.85" hidden="false" customHeight="false" outlineLevel="0" collapsed="false">
      <c r="A82" s="26" t="s">
        <v>41</v>
      </c>
      <c r="E82" s="27" t="s">
        <v>136</v>
      </c>
    </row>
    <row r="83" customFormat="false" ht="225.35" hidden="false" customHeight="false" outlineLevel="0" collapsed="false">
      <c r="A83" s="0" t="s">
        <v>43</v>
      </c>
      <c r="E83" s="25" t="s">
        <v>137</v>
      </c>
    </row>
    <row r="84" customFormat="false" ht="12.8" hidden="false" customHeight="false" outlineLevel="0" collapsed="false">
      <c r="A84" s="18" t="s">
        <v>35</v>
      </c>
      <c r="B84" s="19" t="s">
        <v>138</v>
      </c>
      <c r="C84" s="19" t="s">
        <v>139</v>
      </c>
      <c r="D84" s="18"/>
      <c r="E84" s="20" t="s">
        <v>140</v>
      </c>
      <c r="F84" s="21" t="s">
        <v>141</v>
      </c>
      <c r="G84" s="22" t="n">
        <v>1</v>
      </c>
      <c r="H84" s="23" t="n">
        <v>0</v>
      </c>
      <c r="I84" s="23" t="n">
        <f aca="false">ROUND(ROUND(H84,2)*ROUND(G84,3),2)</f>
        <v>0</v>
      </c>
      <c r="J84" s="0" t="n">
        <f aca="false">(I84*21)/100</f>
        <v>0</v>
      </c>
      <c r="K84" s="0" t="s">
        <v>10</v>
      </c>
    </row>
    <row r="85" customFormat="false" ht="12.8" hidden="false" customHeight="false" outlineLevel="0" collapsed="false">
      <c r="A85" s="24" t="s">
        <v>39</v>
      </c>
      <c r="E85" s="25" t="s">
        <v>142</v>
      </c>
    </row>
    <row r="86" customFormat="false" ht="23.85" hidden="false" customHeight="false" outlineLevel="0" collapsed="false">
      <c r="A86" s="26" t="s">
        <v>41</v>
      </c>
      <c r="E86" s="27" t="s">
        <v>143</v>
      </c>
    </row>
    <row r="87" customFormat="false" ht="23.85" hidden="false" customHeight="false" outlineLevel="0" collapsed="false">
      <c r="A87" s="0" t="s">
        <v>43</v>
      </c>
      <c r="E87" s="25" t="s">
        <v>144</v>
      </c>
    </row>
    <row r="88" customFormat="false" ht="12.8" hidden="false" customHeight="false" outlineLevel="0" collapsed="false">
      <c r="A88" s="18" t="s">
        <v>35</v>
      </c>
      <c r="B88" s="19" t="s">
        <v>145</v>
      </c>
      <c r="C88" s="19" t="s">
        <v>146</v>
      </c>
      <c r="D88" s="18"/>
      <c r="E88" s="20" t="s">
        <v>147</v>
      </c>
      <c r="F88" s="21" t="s">
        <v>141</v>
      </c>
      <c r="G88" s="22" t="n">
        <v>7</v>
      </c>
      <c r="H88" s="23" t="n">
        <v>0</v>
      </c>
      <c r="I88" s="23" t="n">
        <f aca="false">ROUND(ROUND(H88,2)*ROUND(G88,3),2)</f>
        <v>0</v>
      </c>
      <c r="J88" s="0" t="n">
        <f aca="false">(I88*0)/100</f>
        <v>0</v>
      </c>
      <c r="K88" s="0" t="s">
        <v>26</v>
      </c>
    </row>
    <row r="89" customFormat="false" ht="12.8" hidden="false" customHeight="false" outlineLevel="0" collapsed="false">
      <c r="A89" s="24" t="s">
        <v>39</v>
      </c>
      <c r="E89" s="25" t="s">
        <v>148</v>
      </c>
    </row>
    <row r="90" customFormat="false" ht="23.85" hidden="false" customHeight="false" outlineLevel="0" collapsed="false">
      <c r="A90" s="26" t="s">
        <v>41</v>
      </c>
      <c r="E90" s="27" t="s">
        <v>149</v>
      </c>
    </row>
    <row r="91" customFormat="false" ht="225.35" hidden="false" customHeight="false" outlineLevel="0" collapsed="false">
      <c r="A91" s="0" t="s">
        <v>43</v>
      </c>
      <c r="E91" s="25" t="s">
        <v>150</v>
      </c>
    </row>
    <row r="92" customFormat="false" ht="12.8" hidden="false" customHeight="false" outlineLevel="0" collapsed="false">
      <c r="A92" s="18" t="s">
        <v>35</v>
      </c>
      <c r="B92" s="19" t="s">
        <v>151</v>
      </c>
      <c r="C92" s="19" t="s">
        <v>152</v>
      </c>
      <c r="D92" s="18"/>
      <c r="E92" s="20" t="s">
        <v>153</v>
      </c>
      <c r="F92" s="21" t="s">
        <v>141</v>
      </c>
      <c r="G92" s="22" t="n">
        <v>1</v>
      </c>
      <c r="H92" s="23" t="n">
        <v>0</v>
      </c>
      <c r="I92" s="23" t="n">
        <f aca="false">ROUND(ROUND(H92,2)*ROUND(G92,3),2)</f>
        <v>0</v>
      </c>
      <c r="J92" s="0" t="n">
        <f aca="false">(I92*21)/100</f>
        <v>0</v>
      </c>
      <c r="K92" s="0" t="s">
        <v>10</v>
      </c>
    </row>
    <row r="93" customFormat="false" ht="12.8" hidden="false" customHeight="false" outlineLevel="0" collapsed="false">
      <c r="A93" s="24" t="s">
        <v>39</v>
      </c>
      <c r="E93" s="25" t="s">
        <v>154</v>
      </c>
    </row>
    <row r="94" customFormat="false" ht="23.85" hidden="false" customHeight="false" outlineLevel="0" collapsed="false">
      <c r="A94" s="26" t="s">
        <v>41</v>
      </c>
      <c r="E94" s="27" t="s">
        <v>143</v>
      </c>
    </row>
    <row r="95" customFormat="false" ht="214.15" hidden="false" customHeight="false" outlineLevel="0" collapsed="false">
      <c r="A95" s="0" t="s">
        <v>43</v>
      </c>
      <c r="E95" s="25" t="s">
        <v>155</v>
      </c>
    </row>
    <row r="96" customFormat="false" ht="12.8" hidden="false" customHeight="false" outlineLevel="0" collapsed="false">
      <c r="A96" s="18" t="s">
        <v>35</v>
      </c>
      <c r="B96" s="19" t="s">
        <v>156</v>
      </c>
      <c r="C96" s="19" t="s">
        <v>157</v>
      </c>
      <c r="D96" s="18"/>
      <c r="E96" s="20" t="s">
        <v>158</v>
      </c>
      <c r="F96" s="21" t="s">
        <v>141</v>
      </c>
      <c r="G96" s="22" t="n">
        <v>12</v>
      </c>
      <c r="H96" s="23" t="n">
        <v>0</v>
      </c>
      <c r="I96" s="23" t="n">
        <f aca="false">ROUND(ROUND(H96,2)*ROUND(G96,3),2)</f>
        <v>0</v>
      </c>
      <c r="J96" s="0" t="n">
        <f aca="false">(I96*21)/100</f>
        <v>0</v>
      </c>
      <c r="K96" s="0" t="s">
        <v>10</v>
      </c>
    </row>
    <row r="97" customFormat="false" ht="12.8" hidden="false" customHeight="false" outlineLevel="0" collapsed="false">
      <c r="A97" s="24" t="s">
        <v>39</v>
      </c>
      <c r="E97" s="25" t="s">
        <v>159</v>
      </c>
    </row>
    <row r="98" customFormat="false" ht="23.85" hidden="false" customHeight="false" outlineLevel="0" collapsed="false">
      <c r="A98" s="26" t="s">
        <v>41</v>
      </c>
      <c r="E98" s="27" t="s">
        <v>160</v>
      </c>
    </row>
    <row r="99" customFormat="false" ht="91" hidden="false" customHeight="false" outlineLevel="0" collapsed="false">
      <c r="A99" s="0" t="s">
        <v>43</v>
      </c>
      <c r="E99" s="25" t="s">
        <v>161</v>
      </c>
    </row>
    <row r="100" customFormat="false" ht="12.8" hidden="false" customHeight="false" outlineLevel="0" collapsed="false">
      <c r="A100" s="18" t="s">
        <v>35</v>
      </c>
      <c r="B100" s="19" t="s">
        <v>162</v>
      </c>
      <c r="C100" s="19" t="s">
        <v>163</v>
      </c>
      <c r="D100" s="18"/>
      <c r="E100" s="20" t="s">
        <v>164</v>
      </c>
      <c r="F100" s="21" t="s">
        <v>123</v>
      </c>
      <c r="G100" s="22" t="n">
        <v>103.22</v>
      </c>
      <c r="H100" s="23" t="n">
        <v>0</v>
      </c>
      <c r="I100" s="23" t="n">
        <f aca="false">ROUND(ROUND(H100,2)*ROUND(G100,3),2)</f>
        <v>0</v>
      </c>
      <c r="J100" s="0" t="n">
        <f aca="false">(I100*21)/100</f>
        <v>0</v>
      </c>
      <c r="K100" s="0" t="s">
        <v>10</v>
      </c>
    </row>
    <row r="101" customFormat="false" ht="12.8" hidden="false" customHeight="false" outlineLevel="0" collapsed="false">
      <c r="A101" s="24" t="s">
        <v>39</v>
      </c>
      <c r="E101" s="25"/>
    </row>
    <row r="102" customFormat="false" ht="23.85" hidden="false" customHeight="false" outlineLevel="0" collapsed="false">
      <c r="A102" s="26" t="s">
        <v>41</v>
      </c>
      <c r="E102" s="27" t="s">
        <v>125</v>
      </c>
    </row>
    <row r="103" customFormat="false" ht="46.25" hidden="false" customHeight="false" outlineLevel="0" collapsed="false">
      <c r="A103" s="0" t="s">
        <v>43</v>
      </c>
      <c r="E103" s="25" t="s">
        <v>165</v>
      </c>
    </row>
    <row r="104" customFormat="false" ht="12.8" hidden="false" customHeight="false" outlineLevel="0" collapsed="false">
      <c r="A104" s="18" t="s">
        <v>35</v>
      </c>
      <c r="B104" s="19" t="s">
        <v>166</v>
      </c>
      <c r="C104" s="19" t="s">
        <v>167</v>
      </c>
      <c r="D104" s="18"/>
      <c r="E104" s="20" t="s">
        <v>168</v>
      </c>
      <c r="F104" s="21" t="s">
        <v>123</v>
      </c>
      <c r="G104" s="22" t="n">
        <v>165.2</v>
      </c>
      <c r="H104" s="23" t="n">
        <v>0</v>
      </c>
      <c r="I104" s="23" t="n">
        <f aca="false">ROUND(ROUND(H104,2)*ROUND(G104,3),2)</f>
        <v>0</v>
      </c>
      <c r="J104" s="0" t="n">
        <f aca="false">(I104*0)/100</f>
        <v>0</v>
      </c>
      <c r="K104" s="0" t="s">
        <v>26</v>
      </c>
    </row>
    <row r="105" customFormat="false" ht="12.8" hidden="false" customHeight="false" outlineLevel="0" collapsed="false">
      <c r="A105" s="24" t="s">
        <v>39</v>
      </c>
      <c r="E105" s="25"/>
    </row>
    <row r="106" customFormat="false" ht="23.85" hidden="false" customHeight="false" outlineLevel="0" collapsed="false">
      <c r="A106" s="26" t="s">
        <v>41</v>
      </c>
      <c r="E106" s="27" t="s">
        <v>169</v>
      </c>
    </row>
    <row r="107" customFormat="false" ht="46.25" hidden="false" customHeight="false" outlineLevel="0" collapsed="false">
      <c r="A107" s="0" t="s">
        <v>43</v>
      </c>
      <c r="E107" s="25" t="s">
        <v>165</v>
      </c>
    </row>
    <row r="108" customFormat="false" ht="12.8" hidden="false" customHeight="false" outlineLevel="0" collapsed="false">
      <c r="A108" s="18" t="s">
        <v>35</v>
      </c>
      <c r="B108" s="19" t="s">
        <v>170</v>
      </c>
      <c r="C108" s="19" t="s">
        <v>171</v>
      </c>
      <c r="D108" s="18"/>
      <c r="E108" s="20" t="s">
        <v>172</v>
      </c>
      <c r="F108" s="21" t="s">
        <v>123</v>
      </c>
      <c r="G108" s="22" t="n">
        <v>268.42</v>
      </c>
      <c r="H108" s="23" t="n">
        <v>0</v>
      </c>
      <c r="I108" s="23" t="n">
        <f aca="false">ROUND(ROUND(H108,2)*ROUND(G108,3),2)</f>
        <v>0</v>
      </c>
      <c r="J108" s="0" t="n">
        <f aca="false">(I108*0)/100</f>
        <v>0</v>
      </c>
      <c r="K108" s="0" t="s">
        <v>26</v>
      </c>
    </row>
    <row r="109" customFormat="false" ht="12.8" hidden="false" customHeight="false" outlineLevel="0" collapsed="false">
      <c r="A109" s="24" t="s">
        <v>39</v>
      </c>
      <c r="E109" s="25"/>
    </row>
    <row r="110" customFormat="false" ht="23.85" hidden="false" customHeight="false" outlineLevel="0" collapsed="false">
      <c r="A110" s="26" t="s">
        <v>41</v>
      </c>
      <c r="E110" s="27" t="s">
        <v>173</v>
      </c>
    </row>
    <row r="111" customFormat="false" ht="23.85" hidden="false" customHeight="false" outlineLevel="0" collapsed="false">
      <c r="A111" s="0" t="s">
        <v>43</v>
      </c>
      <c r="E111" s="25" t="s">
        <v>174</v>
      </c>
    </row>
    <row r="112" customFormat="false" ht="12.75" hidden="false" customHeight="true" outlineLevel="0" collapsed="false">
      <c r="A112" s="3" t="s">
        <v>33</v>
      </c>
      <c r="B112" s="3"/>
      <c r="C112" s="28" t="s">
        <v>31</v>
      </c>
      <c r="D112" s="3"/>
      <c r="E112" s="16" t="s">
        <v>175</v>
      </c>
      <c r="F112" s="3"/>
      <c r="G112" s="3"/>
      <c r="H112" s="3"/>
      <c r="I112" s="29" t="n">
        <f aca="false">0+L112</f>
        <v>0</v>
      </c>
      <c r="J112" s="0" t="n">
        <f aca="false">0+M112</f>
        <v>0</v>
      </c>
      <c r="L112" s="0" t="n">
        <f aca="false">0+I113+I117</f>
        <v>0</v>
      </c>
      <c r="M112" s="0" t="n">
        <f aca="false">0+J113+J117</f>
        <v>0</v>
      </c>
    </row>
    <row r="113" customFormat="false" ht="12.8" hidden="false" customHeight="false" outlineLevel="0" collapsed="false">
      <c r="A113" s="18" t="s">
        <v>35</v>
      </c>
      <c r="B113" s="19" t="s">
        <v>176</v>
      </c>
      <c r="C113" s="19" t="s">
        <v>177</v>
      </c>
      <c r="D113" s="18"/>
      <c r="E113" s="20" t="s">
        <v>178</v>
      </c>
      <c r="F113" s="21" t="s">
        <v>38</v>
      </c>
      <c r="G113" s="22" t="n">
        <v>3</v>
      </c>
      <c r="H113" s="23" t="n">
        <v>0</v>
      </c>
      <c r="I113" s="23" t="n">
        <f aca="false">ROUND(ROUND(H113,2)*ROUND(G113,3),2)</f>
        <v>0</v>
      </c>
      <c r="J113" s="0" t="n">
        <f aca="false">(I113*0)/100</f>
        <v>0</v>
      </c>
      <c r="K113" s="0" t="s">
        <v>26</v>
      </c>
    </row>
    <row r="114" customFormat="false" ht="12.8" hidden="false" customHeight="false" outlineLevel="0" collapsed="false">
      <c r="A114" s="24" t="s">
        <v>39</v>
      </c>
      <c r="E114" s="25" t="s">
        <v>179</v>
      </c>
    </row>
    <row r="115" customFormat="false" ht="23.85" hidden="false" customHeight="false" outlineLevel="0" collapsed="false">
      <c r="A115" s="26" t="s">
        <v>41</v>
      </c>
      <c r="E115" s="27" t="s">
        <v>180</v>
      </c>
    </row>
    <row r="116" customFormat="false" ht="91" hidden="false" customHeight="false" outlineLevel="0" collapsed="false">
      <c r="A116" s="0" t="s">
        <v>43</v>
      </c>
      <c r="E116" s="25" t="s">
        <v>181</v>
      </c>
    </row>
    <row r="117" customFormat="false" ht="12.8" hidden="false" customHeight="false" outlineLevel="0" collapsed="false">
      <c r="A117" s="18" t="s">
        <v>35</v>
      </c>
      <c r="B117" s="19" t="s">
        <v>182</v>
      </c>
      <c r="C117" s="19" t="s">
        <v>183</v>
      </c>
      <c r="D117" s="18"/>
      <c r="E117" s="20" t="s">
        <v>184</v>
      </c>
      <c r="F117" s="21" t="s">
        <v>123</v>
      </c>
      <c r="G117" s="22" t="n">
        <v>1.2</v>
      </c>
      <c r="H117" s="23" t="n">
        <v>0</v>
      </c>
      <c r="I117" s="23" t="n">
        <f aca="false">ROUND(ROUND(H117,2)*ROUND(G117,3),2)</f>
        <v>0</v>
      </c>
      <c r="J117" s="0" t="n">
        <f aca="false">(I117*21)/100</f>
        <v>0</v>
      </c>
      <c r="K117" s="0" t="s">
        <v>10</v>
      </c>
    </row>
    <row r="118" customFormat="false" ht="12.8" hidden="false" customHeight="false" outlineLevel="0" collapsed="false">
      <c r="A118" s="24" t="s">
        <v>39</v>
      </c>
      <c r="E118" s="25" t="s">
        <v>185</v>
      </c>
    </row>
    <row r="119" customFormat="false" ht="23.85" hidden="false" customHeight="false" outlineLevel="0" collapsed="false">
      <c r="A119" s="26" t="s">
        <v>41</v>
      </c>
      <c r="E119" s="27" t="s">
        <v>186</v>
      </c>
    </row>
    <row r="120" customFormat="false" ht="68.65" hidden="false" customHeight="false" outlineLevel="0" collapsed="false">
      <c r="A120" s="0" t="s">
        <v>43</v>
      </c>
      <c r="E120" s="25" t="s">
        <v>187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LibreOffice/6.1.4.2$Windows_X86_64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cs-CZ</dc:language>
  <cp:lastModifiedBy/>
  <dcterms:modified xsi:type="dcterms:W3CDTF">2022-11-23T14:00:31Z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Security">
    <vt:i4>0</vt:i4>
  </property>
</Properties>
</file>